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<sst xmlns="http://schemas.openxmlformats.org/spreadsheetml/2006/main" count="146" uniqueCount="41">
  <si>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</si>
  <si>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</si>
  <si>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</si>
  <si>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</si>
  <si>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</si>
  <si>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</si>
  <si>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</si>
  <si>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</si>
  <si>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</si>
  <si>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</si>
  <si>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</si>
  <si>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</si>
  <si>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</si>
  <si>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</si>
  <si>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</si>
  <si>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</si>
  <si>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Льва Толстого, 28, корп. 1</t>
  </si>
  <si>
    <t>ул. Льва Толстого, 30, корп. 1</t>
  </si>
  <si>
    <t>ул. Льва Толстого, 27</t>
  </si>
  <si>
    <t>ул. Льва Толстого, 28</t>
  </si>
  <si>
    <t>ул. Ивана Рябова, 12</t>
  </si>
  <si>
    <t>ул. Стадионна, 10</t>
  </si>
  <si>
    <t>ул. Стадионна, 12</t>
  </si>
  <si>
    <t>ул. Стадионна, 14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</si>
  <si>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</si>
  <si>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</si>
  <si>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</si>
  <si>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</si>
  <si>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</si>
  <si>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</si>
  <si>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33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</si>
  <si>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</si>
  <si>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</si>
  <si>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</si>
  <si>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</si>
  <si>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</si>
  <si>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</si>
  <si>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Лот № 1 Маймаксансктй  территориальный округ (поселок Конвейер)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</si>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</sst>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4" fontId="6" fillId="33" borderId="18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174" fontId="6" fillId="0" borderId="19" xfId="0" applyNumberFormat="1" applyFont="1" applyFill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7" fillId="33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81" zoomScaleNormal="81" zoomScaleSheetLayoutView="100" zoomScalePageLayoutView="34" workbookViewId="0" topLeftCell="A1">
      <pane xSplit="2" ySplit="13" topLeftCell="F2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" sqref="A6:E6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4" width="11.125" style="8" customWidth="1"/>
    <col min="5" max="5" width="10.375" style="8" customWidth="1"/>
    <col min="6" max="7" width="10.125" style="8" customWidth="1"/>
    <col min="8" max="8" width="10.25390625" style="8" customWidth="1"/>
    <col min="9" max="15" width="11.00390625" style="8" customWidth="1"/>
    <col min="16" max="17" width="10.25390625" style="8" customWidth="1"/>
    <col min="18" max="18" width="11.125" style="8" customWidth="1"/>
    <col min="19" max="16384" width="9.125" style="8" customWidth="1"/>
  </cols>
  <sheetData>
    <row r="1" spans="2:11" ht="15.75">
      <c r="B1" s="6"/>
      <c r="C1" s="6"/>
      <c r="D1" s="6"/>
      <c r="E1" s="2"/>
      <c r="F1" s="6"/>
      <c r="G1" s="2"/>
      <c r="H1" s="2"/>
      <c r="I1" s="6"/>
      <c r="J1" s="50"/>
      <c r="K1" s="51"/>
    </row>
    <row r="2" spans="2:14" ht="29.25" customHeight="1">
      <c r="B2" s="5"/>
      <c r="C2" s="5"/>
      <c r="D2" s="5"/>
      <c r="E2" s="2"/>
      <c r="F2" s="5"/>
      <c r="G2" s="2"/>
      <c r="H2" s="2"/>
      <c r="I2" s="5"/>
      <c r="J2" s="50"/>
      <c r="K2" s="51"/>
      <c r="L2" s="60" t="s">
        <v>39</v>
      </c>
      <c r="M2" s="60"/>
      <c r="N2" s="60"/>
    </row>
    <row r="3" spans="2:14" ht="44.25" customHeight="1">
      <c r="B3" s="5"/>
      <c r="C3" s="5"/>
      <c r="D3" s="5"/>
      <c r="E3" s="2"/>
      <c r="F3" s="5"/>
      <c r="G3" s="2"/>
      <c r="H3" s="2"/>
      <c r="I3" s="5"/>
      <c r="J3" s="50"/>
      <c r="K3" s="51"/>
      <c r="L3" s="60" t="s">
        <v>40</v>
      </c>
      <c r="M3" s="60"/>
      <c r="N3" s="60"/>
    </row>
    <row r="4" spans="1:9" ht="14.25" customHeight="1">
      <c r="A4" s="9"/>
      <c r="B4" s="3"/>
      <c r="C4" s="3"/>
      <c r="D4" s="3"/>
      <c r="F4" s="3"/>
      <c r="I4" s="3"/>
    </row>
    <row r="5" spans="1:9" s="10" customFormat="1" ht="54.75" customHeight="1">
      <c r="A5" s="63" t="s">
        <v>38</v>
      </c>
      <c r="B5" s="63"/>
      <c r="C5" s="43"/>
      <c r="D5" s="43"/>
      <c r="E5" s="43"/>
      <c r="F5" s="43"/>
      <c r="G5" s="43"/>
      <c r="H5" s="43"/>
      <c r="I5" s="43"/>
    </row>
    <row r="6" spans="1:5" ht="18.75" customHeight="1">
      <c r="A6" s="65" t="s">
        <v>37</v>
      </c>
      <c r="B6" s="65"/>
      <c r="C6" s="65"/>
      <c r="D6" s="65"/>
      <c r="E6" s="65"/>
    </row>
    <row r="7" spans="1:17" s="11" customFormat="1" ht="65.25" customHeight="1">
      <c r="A7" s="64" t="s">
        <v>7</v>
      </c>
      <c r="B7" s="64" t="s">
        <v>8</v>
      </c>
      <c r="C7" s="4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1"/>
    </row>
    <row r="8" spans="1:17" s="11" customFormat="1" ht="49.5" customHeight="1">
      <c r="A8" s="64"/>
      <c r="B8" s="64"/>
      <c r="C8" s="45" t="s">
        <v>16</v>
      </c>
      <c r="D8" s="45" t="s">
        <v>17</v>
      </c>
      <c r="E8" s="45" t="s">
        <v>18</v>
      </c>
      <c r="F8" s="45" t="s">
        <v>19</v>
      </c>
      <c r="G8" s="45" t="s">
        <v>20</v>
      </c>
      <c r="H8" s="45" t="s">
        <v>21</v>
      </c>
      <c r="I8" s="45" t="s">
        <v>22</v>
      </c>
      <c r="J8" s="45" t="s">
        <v>23</v>
      </c>
      <c r="K8" s="46" t="s">
        <v>24</v>
      </c>
      <c r="L8" s="46" t="s">
        <v>25</v>
      </c>
      <c r="M8" s="46" t="s">
        <v>26</v>
      </c>
      <c r="N8" s="46" t="s">
        <v>27</v>
      </c>
      <c r="O8" s="46" t="s">
        <v>28</v>
      </c>
      <c r="P8" s="46" t="s">
        <v>29</v>
      </c>
      <c r="Q8" s="46" t="s">
        <v>30</v>
      </c>
    </row>
    <row r="9" spans="1:17" ht="13.5" customHeight="1">
      <c r="A9" s="1"/>
      <c r="B9" s="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8"/>
    </row>
    <row r="10" spans="1:17" ht="13.5" customHeight="1">
      <c r="A10" s="1"/>
      <c r="B10" s="1" t="s">
        <v>9</v>
      </c>
      <c r="C10" s="39">
        <v>594</v>
      </c>
      <c r="D10" s="39">
        <v>892.2</v>
      </c>
      <c r="E10" s="39">
        <v>147.2</v>
      </c>
      <c r="F10" s="39">
        <v>144.5</v>
      </c>
      <c r="G10" s="39">
        <v>101.7</v>
      </c>
      <c r="H10" s="39">
        <v>103.9</v>
      </c>
      <c r="I10" s="39">
        <v>105.8</v>
      </c>
      <c r="J10" s="39">
        <v>103.8</v>
      </c>
      <c r="K10" s="39">
        <v>337.8</v>
      </c>
      <c r="L10" s="39">
        <v>430.7</v>
      </c>
      <c r="M10" s="39">
        <v>519.3</v>
      </c>
      <c r="N10" s="39">
        <v>588.8</v>
      </c>
      <c r="O10" s="39">
        <v>327.3</v>
      </c>
      <c r="P10" s="39">
        <v>141.4</v>
      </c>
      <c r="Q10" s="49">
        <v>140</v>
      </c>
    </row>
    <row r="11" spans="1:17" ht="13.5" customHeight="1" thickBot="1">
      <c r="A11" s="1"/>
      <c r="B11" s="7" t="s">
        <v>10</v>
      </c>
      <c r="C11" s="39">
        <v>594</v>
      </c>
      <c r="D11" s="39">
        <v>892.2</v>
      </c>
      <c r="E11" s="39">
        <v>147.2</v>
      </c>
      <c r="F11" s="39">
        <v>144.5</v>
      </c>
      <c r="G11" s="39">
        <v>101.7</v>
      </c>
      <c r="H11" s="39">
        <v>103.9</v>
      </c>
      <c r="I11" s="39">
        <v>105.8</v>
      </c>
      <c r="J11" s="39">
        <v>103.8</v>
      </c>
      <c r="K11" s="39">
        <v>337.8</v>
      </c>
      <c r="L11" s="39">
        <v>430.7</v>
      </c>
      <c r="M11" s="39">
        <v>519.3</v>
      </c>
      <c r="N11" s="39">
        <v>588.8</v>
      </c>
      <c r="O11" s="39">
        <v>327.3</v>
      </c>
      <c r="P11" s="39">
        <v>141.4</v>
      </c>
      <c r="Q11" s="49">
        <v>140</v>
      </c>
    </row>
    <row r="12" spans="1:17" ht="13.5" customHeight="1" thickTop="1">
      <c r="A12" s="57" t="s">
        <v>6</v>
      </c>
      <c r="B12" s="17" t="s">
        <v>3</v>
      </c>
      <c r="C12" s="22">
        <f>C11*45%/100</f>
        <v>2.673</v>
      </c>
      <c r="D12" s="22">
        <f aca="true" t="shared" si="0" ref="D12:P12">D11*45%/100</f>
        <v>4.0149</v>
      </c>
      <c r="E12" s="22">
        <f t="shared" si="0"/>
        <v>0.6624</v>
      </c>
      <c r="F12" s="22">
        <f t="shared" si="0"/>
        <v>0.6502500000000001</v>
      </c>
      <c r="G12" s="22">
        <f t="shared" si="0"/>
        <v>0.45765</v>
      </c>
      <c r="H12" s="22">
        <f t="shared" si="0"/>
        <v>0.46755</v>
      </c>
      <c r="I12" s="22">
        <f t="shared" si="0"/>
        <v>0.47609999999999997</v>
      </c>
      <c r="J12" s="22">
        <f t="shared" si="0"/>
        <v>0.4671</v>
      </c>
      <c r="K12" s="22">
        <f t="shared" si="0"/>
        <v>1.5201000000000002</v>
      </c>
      <c r="L12" s="22">
        <f t="shared" si="0"/>
        <v>1.93815</v>
      </c>
      <c r="M12" s="22">
        <f t="shared" si="0"/>
        <v>2.3368499999999996</v>
      </c>
      <c r="N12" s="22">
        <f t="shared" si="0"/>
        <v>2.6496</v>
      </c>
      <c r="O12" s="22">
        <f t="shared" si="0"/>
        <v>1.47285</v>
      </c>
      <c r="P12" s="22">
        <f t="shared" si="0"/>
        <v>0.6363</v>
      </c>
      <c r="Q12" s="22">
        <f>Q11*45%/100</f>
        <v>0.63</v>
      </c>
    </row>
    <row r="13" spans="1:17" s="10" customFormat="1" ht="13.5" customHeight="1">
      <c r="A13" s="58"/>
      <c r="B13" s="14" t="s">
        <v>13</v>
      </c>
      <c r="C13" s="23">
        <f aca="true" t="shared" si="1" ref="C13:Q13">1007.68*C12</f>
        <v>2693.52864</v>
      </c>
      <c r="D13" s="23">
        <f t="shared" si="1"/>
        <v>4045.7344319999997</v>
      </c>
      <c r="E13" s="23">
        <f t="shared" si="1"/>
        <v>667.487232</v>
      </c>
      <c r="F13" s="23">
        <f t="shared" si="1"/>
        <v>655.2439200000001</v>
      </c>
      <c r="G13" s="23">
        <f t="shared" si="1"/>
        <v>461.16475199999996</v>
      </c>
      <c r="H13" s="23">
        <f t="shared" si="1"/>
        <v>471.140784</v>
      </c>
      <c r="I13" s="23">
        <f t="shared" si="1"/>
        <v>479.7564479999999</v>
      </c>
      <c r="J13" s="23">
        <f t="shared" si="1"/>
        <v>470.687328</v>
      </c>
      <c r="K13" s="23">
        <f t="shared" si="1"/>
        <v>1531.774368</v>
      </c>
      <c r="L13" s="23">
        <f t="shared" si="1"/>
        <v>1953.0349919999999</v>
      </c>
      <c r="M13" s="23">
        <f t="shared" si="1"/>
        <v>2354.7970079999996</v>
      </c>
      <c r="N13" s="23">
        <f t="shared" si="1"/>
        <v>2669.948928</v>
      </c>
      <c r="O13" s="23">
        <f t="shared" si="1"/>
        <v>1484.161488</v>
      </c>
      <c r="P13" s="23">
        <f t="shared" si="1"/>
        <v>641.186784</v>
      </c>
      <c r="Q13" s="23">
        <f t="shared" si="1"/>
        <v>634.8384</v>
      </c>
    </row>
    <row r="14" spans="1:17" ht="13.5" customHeight="1">
      <c r="A14" s="58"/>
      <c r="B14" s="14" t="s">
        <v>2</v>
      </c>
      <c r="C14" s="24">
        <f aca="true" t="shared" si="2" ref="C14:Q14">C13/C10/12</f>
        <v>0.37788</v>
      </c>
      <c r="D14" s="24">
        <f t="shared" si="2"/>
        <v>0.37788</v>
      </c>
      <c r="E14" s="24">
        <f t="shared" si="2"/>
        <v>0.37788</v>
      </c>
      <c r="F14" s="24">
        <f t="shared" si="2"/>
        <v>0.37788000000000005</v>
      </c>
      <c r="G14" s="24">
        <f t="shared" si="2"/>
        <v>0.37788</v>
      </c>
      <c r="H14" s="24">
        <f t="shared" si="2"/>
        <v>0.37788</v>
      </c>
      <c r="I14" s="24">
        <f t="shared" si="2"/>
        <v>0.37787999999999994</v>
      </c>
      <c r="J14" s="24">
        <f t="shared" si="2"/>
        <v>0.37788</v>
      </c>
      <c r="K14" s="24">
        <f t="shared" si="2"/>
        <v>0.37788</v>
      </c>
      <c r="L14" s="24">
        <f t="shared" si="2"/>
        <v>0.37788</v>
      </c>
      <c r="M14" s="24">
        <f t="shared" si="2"/>
        <v>0.37788</v>
      </c>
      <c r="N14" s="24">
        <f t="shared" si="2"/>
        <v>0.37788</v>
      </c>
      <c r="O14" s="24">
        <f t="shared" si="2"/>
        <v>0.37788</v>
      </c>
      <c r="P14" s="24">
        <f t="shared" si="2"/>
        <v>0.37788</v>
      </c>
      <c r="Q14" s="24">
        <f t="shared" si="2"/>
        <v>0.37788</v>
      </c>
    </row>
    <row r="15" spans="1:17" ht="13.5" customHeight="1" thickBot="1">
      <c r="A15" s="59"/>
      <c r="B15" s="18" t="s">
        <v>0</v>
      </c>
      <c r="C15" s="25" t="s">
        <v>14</v>
      </c>
      <c r="D15" s="25" t="s">
        <v>14</v>
      </c>
      <c r="E15" s="25" t="s">
        <v>14</v>
      </c>
      <c r="F15" s="25" t="s">
        <v>14</v>
      </c>
      <c r="G15" s="25" t="s">
        <v>14</v>
      </c>
      <c r="H15" s="25" t="s">
        <v>14</v>
      </c>
      <c r="I15" s="25" t="s">
        <v>14</v>
      </c>
      <c r="J15" s="25" t="s">
        <v>14</v>
      </c>
      <c r="K15" s="25" t="s">
        <v>14</v>
      </c>
      <c r="L15" s="25" t="s">
        <v>14</v>
      </c>
      <c r="M15" s="25" t="s">
        <v>14</v>
      </c>
      <c r="N15" s="25" t="s">
        <v>14</v>
      </c>
      <c r="O15" s="25" t="s">
        <v>14</v>
      </c>
      <c r="P15" s="25" t="s">
        <v>14</v>
      </c>
      <c r="Q15" s="25" t="s">
        <v>14</v>
      </c>
    </row>
    <row r="16" spans="1:17" ht="13.5" customHeight="1" thickTop="1">
      <c r="A16" s="53" t="s">
        <v>31</v>
      </c>
      <c r="B16" s="21" t="s">
        <v>4</v>
      </c>
      <c r="C16" s="26">
        <f>C11*10%/10</f>
        <v>5.94</v>
      </c>
      <c r="D16" s="26">
        <f aca="true" t="shared" si="3" ref="D16:Q16">D11*10%/10</f>
        <v>8.922</v>
      </c>
      <c r="E16" s="26">
        <f t="shared" si="3"/>
        <v>1.472</v>
      </c>
      <c r="F16" s="26">
        <f>F11*9%/10</f>
        <v>1.3005</v>
      </c>
      <c r="G16" s="26">
        <f t="shared" si="3"/>
        <v>1.0170000000000001</v>
      </c>
      <c r="H16" s="26">
        <f t="shared" si="3"/>
        <v>1.0390000000000001</v>
      </c>
      <c r="I16" s="26">
        <f t="shared" si="3"/>
        <v>1.058</v>
      </c>
      <c r="J16" s="26">
        <f t="shared" si="3"/>
        <v>1.038</v>
      </c>
      <c r="K16" s="26">
        <f t="shared" si="3"/>
        <v>3.378</v>
      </c>
      <c r="L16" s="26">
        <f t="shared" si="3"/>
        <v>4.307</v>
      </c>
      <c r="M16" s="26">
        <f t="shared" si="3"/>
        <v>5.193</v>
      </c>
      <c r="N16" s="26">
        <f>N11*10%/10</f>
        <v>5.888</v>
      </c>
      <c r="O16" s="26">
        <f t="shared" si="3"/>
        <v>3.2730000000000006</v>
      </c>
      <c r="P16" s="26">
        <f>P11*8%/10</f>
        <v>1.1312000000000002</v>
      </c>
      <c r="Q16" s="26">
        <f t="shared" si="3"/>
        <v>1.4</v>
      </c>
    </row>
    <row r="17" spans="1:17" ht="13.5" customHeight="1">
      <c r="A17" s="54"/>
      <c r="B17" s="16" t="s">
        <v>13</v>
      </c>
      <c r="C17" s="27">
        <f aca="true" t="shared" si="4" ref="C17:Q17">2281.73*C16</f>
        <v>13553.476200000001</v>
      </c>
      <c r="D17" s="27">
        <f t="shared" si="4"/>
        <v>20357.595060000003</v>
      </c>
      <c r="E17" s="27">
        <f t="shared" si="4"/>
        <v>3358.70656</v>
      </c>
      <c r="F17" s="27">
        <f t="shared" si="4"/>
        <v>2967.389865</v>
      </c>
      <c r="G17" s="27">
        <f t="shared" si="4"/>
        <v>2320.5194100000003</v>
      </c>
      <c r="H17" s="27">
        <f t="shared" si="4"/>
        <v>2370.7174700000005</v>
      </c>
      <c r="I17" s="27">
        <f t="shared" si="4"/>
        <v>2414.07034</v>
      </c>
      <c r="J17" s="27">
        <f t="shared" si="4"/>
        <v>2368.43574</v>
      </c>
      <c r="K17" s="27">
        <f t="shared" si="4"/>
        <v>7707.68394</v>
      </c>
      <c r="L17" s="27">
        <f t="shared" si="4"/>
        <v>9827.411110000001</v>
      </c>
      <c r="M17" s="27">
        <f t="shared" si="4"/>
        <v>11849.023889999999</v>
      </c>
      <c r="N17" s="27">
        <f t="shared" si="4"/>
        <v>13434.82624</v>
      </c>
      <c r="O17" s="27">
        <f t="shared" si="4"/>
        <v>7468.102290000002</v>
      </c>
      <c r="P17" s="27">
        <f t="shared" si="4"/>
        <v>2581.0929760000004</v>
      </c>
      <c r="Q17" s="27">
        <f t="shared" si="4"/>
        <v>3194.422</v>
      </c>
    </row>
    <row r="18" spans="1:17" ht="13.5" customHeight="1">
      <c r="A18" s="54"/>
      <c r="B18" s="16" t="s">
        <v>2</v>
      </c>
      <c r="C18" s="27">
        <f aca="true" t="shared" si="5" ref="C18:Q18">C17/C10/12</f>
        <v>1.901441666666667</v>
      </c>
      <c r="D18" s="27">
        <f t="shared" si="5"/>
        <v>1.901441666666667</v>
      </c>
      <c r="E18" s="27">
        <f t="shared" si="5"/>
        <v>1.901441666666667</v>
      </c>
      <c r="F18" s="27">
        <f t="shared" si="5"/>
        <v>1.7112975</v>
      </c>
      <c r="G18" s="27">
        <f t="shared" si="5"/>
        <v>1.901441666666667</v>
      </c>
      <c r="H18" s="27">
        <f t="shared" si="5"/>
        <v>1.901441666666667</v>
      </c>
      <c r="I18" s="27">
        <f t="shared" si="5"/>
        <v>1.901441666666667</v>
      </c>
      <c r="J18" s="27">
        <f t="shared" si="5"/>
        <v>1.9014416666666667</v>
      </c>
      <c r="K18" s="27">
        <f t="shared" si="5"/>
        <v>1.9014416666666667</v>
      </c>
      <c r="L18" s="27">
        <f t="shared" si="5"/>
        <v>1.901441666666667</v>
      </c>
      <c r="M18" s="27">
        <f t="shared" si="5"/>
        <v>1.9014416666666667</v>
      </c>
      <c r="N18" s="27">
        <f t="shared" si="5"/>
        <v>1.901441666666667</v>
      </c>
      <c r="O18" s="27">
        <f t="shared" si="5"/>
        <v>1.901441666666667</v>
      </c>
      <c r="P18" s="27">
        <f t="shared" si="5"/>
        <v>1.5211533333333334</v>
      </c>
      <c r="Q18" s="27">
        <f t="shared" si="5"/>
        <v>1.9014416666666667</v>
      </c>
    </row>
    <row r="19" spans="1:17" ht="13.5" customHeight="1" thickBot="1">
      <c r="A19" s="55"/>
      <c r="B19" s="18" t="s">
        <v>0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25" t="s">
        <v>14</v>
      </c>
      <c r="M19" s="25" t="s">
        <v>14</v>
      </c>
      <c r="N19" s="25" t="s">
        <v>14</v>
      </c>
      <c r="O19" s="25" t="s">
        <v>14</v>
      </c>
      <c r="P19" s="25" t="s">
        <v>14</v>
      </c>
      <c r="Q19" s="25" t="s">
        <v>14</v>
      </c>
    </row>
    <row r="20" spans="1:17" ht="13.5" customHeight="1" thickTop="1">
      <c r="A20" s="53" t="s">
        <v>32</v>
      </c>
      <c r="B20" s="19" t="s">
        <v>11</v>
      </c>
      <c r="C20" s="28">
        <v>320</v>
      </c>
      <c r="D20" s="28">
        <v>460</v>
      </c>
      <c r="E20" s="28">
        <v>142</v>
      </c>
      <c r="F20" s="28">
        <v>160.5</v>
      </c>
      <c r="G20" s="28">
        <v>110</v>
      </c>
      <c r="H20" s="28">
        <v>110</v>
      </c>
      <c r="I20" s="28">
        <v>115</v>
      </c>
      <c r="J20" s="28">
        <v>123</v>
      </c>
      <c r="K20" s="28">
        <v>220</v>
      </c>
      <c r="L20" s="28">
        <v>280</v>
      </c>
      <c r="M20" s="28">
        <v>300</v>
      </c>
      <c r="N20" s="28">
        <v>321</v>
      </c>
      <c r="O20" s="28">
        <v>182</v>
      </c>
      <c r="P20" s="28">
        <v>182</v>
      </c>
      <c r="Q20" s="28">
        <v>162</v>
      </c>
    </row>
    <row r="21" spans="1:17" ht="13.5" customHeight="1">
      <c r="A21" s="54"/>
      <c r="B21" s="15" t="s">
        <v>4</v>
      </c>
      <c r="C21" s="29">
        <f>C20*0.1</f>
        <v>32</v>
      </c>
      <c r="D21" s="29">
        <f>D20*0.1</f>
        <v>46</v>
      </c>
      <c r="E21" s="29">
        <f aca="true" t="shared" si="6" ref="E21:J21">E20*0.05</f>
        <v>7.1000000000000005</v>
      </c>
      <c r="F21" s="29">
        <f t="shared" si="6"/>
        <v>8.025</v>
      </c>
      <c r="G21" s="29">
        <f t="shared" si="6"/>
        <v>5.5</v>
      </c>
      <c r="H21" s="29">
        <f t="shared" si="6"/>
        <v>5.5</v>
      </c>
      <c r="I21" s="29">
        <f t="shared" si="6"/>
        <v>5.75</v>
      </c>
      <c r="J21" s="29">
        <f t="shared" si="6"/>
        <v>6.15</v>
      </c>
      <c r="K21" s="29">
        <f>K20*0.09</f>
        <v>19.8</v>
      </c>
      <c r="L21" s="29">
        <f>L20*0.09</f>
        <v>25.2</v>
      </c>
      <c r="M21" s="29">
        <f>M20*0.1</f>
        <v>30</v>
      </c>
      <c r="N21" s="29">
        <f>N20*0.1</f>
        <v>32.1</v>
      </c>
      <c r="O21" s="29">
        <f>O20*0.1</f>
        <v>18.2</v>
      </c>
      <c r="P21" s="29">
        <f>P20*0.05</f>
        <v>9.1</v>
      </c>
      <c r="Q21" s="29">
        <f>Q20*0.05</f>
        <v>8.1</v>
      </c>
    </row>
    <row r="22" spans="1:17" ht="13.5" customHeight="1">
      <c r="A22" s="54"/>
      <c r="B22" s="16" t="s">
        <v>13</v>
      </c>
      <c r="C22" s="30">
        <f aca="true" t="shared" si="7" ref="C22:Q22">445.14*C21</f>
        <v>14244.48</v>
      </c>
      <c r="D22" s="30">
        <f t="shared" si="7"/>
        <v>20476.44</v>
      </c>
      <c r="E22" s="30">
        <f t="shared" si="7"/>
        <v>3160.494</v>
      </c>
      <c r="F22" s="30">
        <f t="shared" si="7"/>
        <v>3572.2485</v>
      </c>
      <c r="G22" s="30">
        <f t="shared" si="7"/>
        <v>2448.27</v>
      </c>
      <c r="H22" s="30">
        <f t="shared" si="7"/>
        <v>2448.27</v>
      </c>
      <c r="I22" s="30">
        <f t="shared" si="7"/>
        <v>2559.555</v>
      </c>
      <c r="J22" s="30">
        <f t="shared" si="7"/>
        <v>2737.611</v>
      </c>
      <c r="K22" s="30">
        <f t="shared" si="7"/>
        <v>8813.772</v>
      </c>
      <c r="L22" s="30">
        <f t="shared" si="7"/>
        <v>11217.528</v>
      </c>
      <c r="M22" s="30">
        <f t="shared" si="7"/>
        <v>13354.199999999999</v>
      </c>
      <c r="N22" s="30">
        <f t="shared" si="7"/>
        <v>14288.994</v>
      </c>
      <c r="O22" s="30">
        <f t="shared" si="7"/>
        <v>8101.548</v>
      </c>
      <c r="P22" s="30">
        <f t="shared" si="7"/>
        <v>4050.774</v>
      </c>
      <c r="Q22" s="30">
        <f t="shared" si="7"/>
        <v>3605.6339999999996</v>
      </c>
    </row>
    <row r="23" spans="1:17" ht="13.5" customHeight="1">
      <c r="A23" s="54"/>
      <c r="B23" s="16" t="s">
        <v>2</v>
      </c>
      <c r="C23" s="27">
        <f aca="true" t="shared" si="8" ref="C23:Q23">C22/C10/12</f>
        <v>1.9983838383838384</v>
      </c>
      <c r="D23" s="27">
        <f t="shared" si="8"/>
        <v>1.9125420309347678</v>
      </c>
      <c r="E23" s="27">
        <f t="shared" si="8"/>
        <v>1.7892289402173915</v>
      </c>
      <c r="F23" s="27">
        <f t="shared" si="8"/>
        <v>2.060120242214533</v>
      </c>
      <c r="G23" s="27">
        <f t="shared" si="8"/>
        <v>2.0061209439528023</v>
      </c>
      <c r="H23" s="27">
        <f t="shared" si="8"/>
        <v>1.963642925890279</v>
      </c>
      <c r="I23" s="27">
        <f t="shared" si="8"/>
        <v>2.016032608695652</v>
      </c>
      <c r="J23" s="27">
        <f t="shared" si="8"/>
        <v>2.1978251445086703</v>
      </c>
      <c r="K23" s="27">
        <f t="shared" si="8"/>
        <v>2.1743072824156306</v>
      </c>
      <c r="L23" s="27">
        <f t="shared" si="8"/>
        <v>2.1704063153006734</v>
      </c>
      <c r="M23" s="27">
        <f t="shared" si="8"/>
        <v>2.1429809358752165</v>
      </c>
      <c r="N23" s="27">
        <f t="shared" si="8"/>
        <v>2.0223327105978264</v>
      </c>
      <c r="O23" s="27">
        <f t="shared" si="8"/>
        <v>2.0627222731439043</v>
      </c>
      <c r="P23" s="27">
        <f t="shared" si="8"/>
        <v>2.3873019801980195</v>
      </c>
      <c r="Q23" s="27">
        <f t="shared" si="8"/>
        <v>2.146210714285714</v>
      </c>
    </row>
    <row r="24" spans="1:17" ht="13.5" customHeight="1" thickBot="1">
      <c r="A24" s="55"/>
      <c r="B24" s="18" t="s">
        <v>0</v>
      </c>
      <c r="C24" s="25" t="s">
        <v>36</v>
      </c>
      <c r="D24" s="25" t="s">
        <v>36</v>
      </c>
      <c r="E24" s="25" t="s">
        <v>36</v>
      </c>
      <c r="F24" s="25" t="s">
        <v>36</v>
      </c>
      <c r="G24" s="25" t="s">
        <v>36</v>
      </c>
      <c r="H24" s="25" t="s">
        <v>36</v>
      </c>
      <c r="I24" s="25" t="s">
        <v>36</v>
      </c>
      <c r="J24" s="25" t="s">
        <v>36</v>
      </c>
      <c r="K24" s="25" t="s">
        <v>36</v>
      </c>
      <c r="L24" s="25" t="s">
        <v>36</v>
      </c>
      <c r="M24" s="25" t="s">
        <v>36</v>
      </c>
      <c r="N24" s="25" t="s">
        <v>36</v>
      </c>
      <c r="O24" s="25" t="s">
        <v>36</v>
      </c>
      <c r="P24" s="25" t="s">
        <v>36</v>
      </c>
      <c r="Q24" s="25" t="s">
        <v>36</v>
      </c>
    </row>
    <row r="25" spans="1:17" ht="13.5" customHeight="1" thickTop="1">
      <c r="A25" s="57" t="s">
        <v>33</v>
      </c>
      <c r="B25" s="17" t="s">
        <v>4</v>
      </c>
      <c r="C25" s="31">
        <f>C11*0.25%</f>
        <v>1.485</v>
      </c>
      <c r="D25" s="31">
        <f aca="true" t="shared" si="9" ref="D25:Q25">D11*0.25%</f>
        <v>2.2305</v>
      </c>
      <c r="E25" s="31">
        <f t="shared" si="9"/>
        <v>0.368</v>
      </c>
      <c r="F25" s="31">
        <f t="shared" si="9"/>
        <v>0.36125</v>
      </c>
      <c r="G25" s="31">
        <f t="shared" si="9"/>
        <v>0.25425000000000003</v>
      </c>
      <c r="H25" s="31">
        <f t="shared" si="9"/>
        <v>0.25975000000000004</v>
      </c>
      <c r="I25" s="31">
        <f t="shared" si="9"/>
        <v>0.2645</v>
      </c>
      <c r="J25" s="31">
        <f t="shared" si="9"/>
        <v>0.2595</v>
      </c>
      <c r="K25" s="31">
        <f t="shared" si="9"/>
        <v>0.8445</v>
      </c>
      <c r="L25" s="31">
        <f t="shared" si="9"/>
        <v>1.07675</v>
      </c>
      <c r="M25" s="31">
        <f t="shared" si="9"/>
        <v>1.29825</v>
      </c>
      <c r="N25" s="31">
        <f t="shared" si="9"/>
        <v>1.472</v>
      </c>
      <c r="O25" s="31">
        <f t="shared" si="9"/>
        <v>0.81825</v>
      </c>
      <c r="P25" s="31">
        <f t="shared" si="9"/>
        <v>0.35350000000000004</v>
      </c>
      <c r="Q25" s="31">
        <f t="shared" si="9"/>
        <v>0.35000000000000003</v>
      </c>
    </row>
    <row r="26" spans="1:17" ht="13.5" customHeight="1">
      <c r="A26" s="58"/>
      <c r="B26" s="14" t="s">
        <v>13</v>
      </c>
      <c r="C26" s="4">
        <f aca="true" t="shared" si="10" ref="C26:Q26">71.18*C25</f>
        <v>105.70230000000002</v>
      </c>
      <c r="D26" s="4">
        <f t="shared" si="10"/>
        <v>158.76699000000002</v>
      </c>
      <c r="E26" s="4">
        <f t="shared" si="10"/>
        <v>26.19424</v>
      </c>
      <c r="F26" s="4">
        <f t="shared" si="10"/>
        <v>25.713775000000002</v>
      </c>
      <c r="G26" s="4">
        <f t="shared" si="10"/>
        <v>18.097515000000005</v>
      </c>
      <c r="H26" s="4">
        <f t="shared" si="10"/>
        <v>18.489005000000006</v>
      </c>
      <c r="I26" s="4">
        <f t="shared" si="10"/>
        <v>18.82711</v>
      </c>
      <c r="J26" s="4">
        <f t="shared" si="10"/>
        <v>18.471210000000003</v>
      </c>
      <c r="K26" s="4">
        <f t="shared" si="10"/>
        <v>60.11151000000001</v>
      </c>
      <c r="L26" s="4">
        <f t="shared" si="10"/>
        <v>76.643065</v>
      </c>
      <c r="M26" s="4">
        <f t="shared" si="10"/>
        <v>92.409435</v>
      </c>
      <c r="N26" s="4">
        <f t="shared" si="10"/>
        <v>104.77696</v>
      </c>
      <c r="O26" s="4">
        <f t="shared" si="10"/>
        <v>58.243035000000006</v>
      </c>
      <c r="P26" s="4">
        <f t="shared" si="10"/>
        <v>25.162130000000005</v>
      </c>
      <c r="Q26" s="4">
        <f t="shared" si="10"/>
        <v>24.913000000000004</v>
      </c>
    </row>
    <row r="27" spans="1:17" ht="13.5" customHeight="1">
      <c r="A27" s="58"/>
      <c r="B27" s="14" t="s">
        <v>2</v>
      </c>
      <c r="C27" s="4">
        <f aca="true" t="shared" si="11" ref="C27:Q27">C26/C10/12</f>
        <v>0.01482916666666667</v>
      </c>
      <c r="D27" s="4">
        <f t="shared" si="11"/>
        <v>0.01482916666666667</v>
      </c>
      <c r="E27" s="4">
        <f t="shared" si="11"/>
        <v>0.01482916666666667</v>
      </c>
      <c r="F27" s="4">
        <f t="shared" si="11"/>
        <v>0.01482916666666667</v>
      </c>
      <c r="G27" s="4">
        <f t="shared" si="11"/>
        <v>0.014829166666666671</v>
      </c>
      <c r="H27" s="4">
        <f t="shared" si="11"/>
        <v>0.014829166666666671</v>
      </c>
      <c r="I27" s="4">
        <f t="shared" si="11"/>
        <v>0.01482916666666667</v>
      </c>
      <c r="J27" s="4">
        <f t="shared" si="11"/>
        <v>0.01482916666666667</v>
      </c>
      <c r="K27" s="4">
        <f t="shared" si="11"/>
        <v>0.01482916666666667</v>
      </c>
      <c r="L27" s="4">
        <f t="shared" si="11"/>
        <v>0.01482916666666667</v>
      </c>
      <c r="M27" s="4">
        <f t="shared" si="11"/>
        <v>0.01482916666666667</v>
      </c>
      <c r="N27" s="4">
        <f t="shared" si="11"/>
        <v>0.01482916666666667</v>
      </c>
      <c r="O27" s="4">
        <f t="shared" si="11"/>
        <v>0.01482916666666667</v>
      </c>
      <c r="P27" s="4">
        <f t="shared" si="11"/>
        <v>0.01482916666666667</v>
      </c>
      <c r="Q27" s="4">
        <f t="shared" si="11"/>
        <v>0.01482916666666667</v>
      </c>
    </row>
    <row r="28" spans="1:17" ht="13.5" customHeight="1" thickBot="1">
      <c r="A28" s="59"/>
      <c r="B28" s="18" t="s">
        <v>0</v>
      </c>
      <c r="C28" s="25" t="s">
        <v>14</v>
      </c>
      <c r="D28" s="25" t="s">
        <v>14</v>
      </c>
      <c r="E28" s="25" t="s">
        <v>14</v>
      </c>
      <c r="F28" s="25" t="s">
        <v>14</v>
      </c>
      <c r="G28" s="25" t="s">
        <v>14</v>
      </c>
      <c r="H28" s="25" t="s">
        <v>14</v>
      </c>
      <c r="I28" s="25" t="s">
        <v>14</v>
      </c>
      <c r="J28" s="25" t="s">
        <v>14</v>
      </c>
      <c r="K28" s="25" t="s">
        <v>14</v>
      </c>
      <c r="L28" s="25" t="s">
        <v>14</v>
      </c>
      <c r="M28" s="25" t="s">
        <v>14</v>
      </c>
      <c r="N28" s="25" t="s">
        <v>14</v>
      </c>
      <c r="O28" s="25" t="s">
        <v>14</v>
      </c>
      <c r="P28" s="25" t="s">
        <v>14</v>
      </c>
      <c r="Q28" s="25" t="s">
        <v>14</v>
      </c>
    </row>
    <row r="29" spans="1:17" ht="13.5" customHeight="1" thickTop="1">
      <c r="A29" s="57" t="s">
        <v>34</v>
      </c>
      <c r="B29" s="17" t="s">
        <v>5</v>
      </c>
      <c r="C29" s="31">
        <f>C11*0.48%</f>
        <v>2.8512</v>
      </c>
      <c r="D29" s="31">
        <f aca="true" t="shared" si="12" ref="D29:P29">D11*0.48%</f>
        <v>4.28256</v>
      </c>
      <c r="E29" s="31">
        <f t="shared" si="12"/>
        <v>0.7065599999999999</v>
      </c>
      <c r="F29" s="31">
        <f t="shared" si="12"/>
        <v>0.6936</v>
      </c>
      <c r="G29" s="31">
        <f>G11*0.7%</f>
        <v>0.7119</v>
      </c>
      <c r="H29" s="31">
        <f>H11*0.7%</f>
        <v>0.7273</v>
      </c>
      <c r="I29" s="31">
        <f>I11*0.7%</f>
        <v>0.7405999999999999</v>
      </c>
      <c r="J29" s="31">
        <f>J11*0.7%</f>
        <v>0.7265999999999999</v>
      </c>
      <c r="K29" s="31">
        <f t="shared" si="12"/>
        <v>1.62144</v>
      </c>
      <c r="L29" s="31">
        <f t="shared" si="12"/>
        <v>2.06736</v>
      </c>
      <c r="M29" s="31">
        <f t="shared" si="12"/>
        <v>2.4926399999999997</v>
      </c>
      <c r="N29" s="31">
        <f t="shared" si="12"/>
        <v>2.8262399999999994</v>
      </c>
      <c r="O29" s="31">
        <f t="shared" si="12"/>
        <v>1.57104</v>
      </c>
      <c r="P29" s="31">
        <f t="shared" si="12"/>
        <v>0.67872</v>
      </c>
      <c r="Q29" s="31">
        <f>Q11*0.48%</f>
        <v>0.6719999999999999</v>
      </c>
    </row>
    <row r="30" spans="1:17" ht="13.5" customHeight="1">
      <c r="A30" s="58"/>
      <c r="B30" s="14" t="s">
        <v>13</v>
      </c>
      <c r="C30" s="4">
        <f aca="true" t="shared" si="13" ref="C30:Q30">45.32*C29</f>
        <v>129.216384</v>
      </c>
      <c r="D30" s="4">
        <f t="shared" si="13"/>
        <v>194.0856192</v>
      </c>
      <c r="E30" s="4">
        <f t="shared" si="13"/>
        <v>32.021299199999994</v>
      </c>
      <c r="F30" s="4">
        <f t="shared" si="13"/>
        <v>31.433952</v>
      </c>
      <c r="G30" s="4">
        <f t="shared" si="13"/>
        <v>32.263308</v>
      </c>
      <c r="H30" s="4">
        <f t="shared" si="13"/>
        <v>32.961236</v>
      </c>
      <c r="I30" s="4">
        <f t="shared" si="13"/>
        <v>33.563992</v>
      </c>
      <c r="J30" s="4">
        <f t="shared" si="13"/>
        <v>32.929511999999995</v>
      </c>
      <c r="K30" s="4">
        <f t="shared" si="13"/>
        <v>73.4836608</v>
      </c>
      <c r="L30" s="4">
        <f t="shared" si="13"/>
        <v>93.6927552</v>
      </c>
      <c r="M30" s="4">
        <f t="shared" si="13"/>
        <v>112.96644479999999</v>
      </c>
      <c r="N30" s="4">
        <f t="shared" si="13"/>
        <v>128.08519679999998</v>
      </c>
      <c r="O30" s="4">
        <f t="shared" si="13"/>
        <v>71.1995328</v>
      </c>
      <c r="P30" s="4">
        <f t="shared" si="13"/>
        <v>30.7595904</v>
      </c>
      <c r="Q30" s="4">
        <f t="shared" si="13"/>
        <v>30.455039999999997</v>
      </c>
    </row>
    <row r="31" spans="1:17" ht="13.5" customHeight="1">
      <c r="A31" s="58"/>
      <c r="B31" s="14" t="s">
        <v>2</v>
      </c>
      <c r="C31" s="4">
        <f aca="true" t="shared" si="14" ref="C31:Q31">C30/C10/12</f>
        <v>0.018128000000000002</v>
      </c>
      <c r="D31" s="4">
        <f t="shared" si="14"/>
        <v>0.018128</v>
      </c>
      <c r="E31" s="4">
        <f t="shared" si="14"/>
        <v>0.018128</v>
      </c>
      <c r="F31" s="4">
        <f t="shared" si="14"/>
        <v>0.018128000000000002</v>
      </c>
      <c r="G31" s="4">
        <f t="shared" si="14"/>
        <v>0.026436666666666667</v>
      </c>
      <c r="H31" s="4">
        <f t="shared" si="14"/>
        <v>0.026436666666666664</v>
      </c>
      <c r="I31" s="4">
        <f t="shared" si="14"/>
        <v>0.026436666666666667</v>
      </c>
      <c r="J31" s="4">
        <f t="shared" si="14"/>
        <v>0.026436666666666664</v>
      </c>
      <c r="K31" s="4">
        <f t="shared" si="14"/>
        <v>0.018128</v>
      </c>
      <c r="L31" s="4">
        <f t="shared" si="14"/>
        <v>0.018128</v>
      </c>
      <c r="M31" s="4">
        <f t="shared" si="14"/>
        <v>0.018128000000000002</v>
      </c>
      <c r="N31" s="4">
        <f t="shared" si="14"/>
        <v>0.018128</v>
      </c>
      <c r="O31" s="4">
        <f t="shared" si="14"/>
        <v>0.018128</v>
      </c>
      <c r="P31" s="4">
        <f t="shared" si="14"/>
        <v>0.018128000000000002</v>
      </c>
      <c r="Q31" s="4">
        <f t="shared" si="14"/>
        <v>0.018128</v>
      </c>
    </row>
    <row r="32" spans="1:17" ht="13.5" customHeight="1" thickBot="1">
      <c r="A32" s="59"/>
      <c r="B32" s="18" t="s">
        <v>0</v>
      </c>
      <c r="C32" s="25" t="s">
        <v>14</v>
      </c>
      <c r="D32" s="25" t="s">
        <v>14</v>
      </c>
      <c r="E32" s="25" t="s">
        <v>14</v>
      </c>
      <c r="F32" s="25" t="s">
        <v>14</v>
      </c>
      <c r="G32" s="25" t="s">
        <v>14</v>
      </c>
      <c r="H32" s="25" t="s">
        <v>14</v>
      </c>
      <c r="I32" s="25" t="s">
        <v>14</v>
      </c>
      <c r="J32" s="25" t="s">
        <v>14</v>
      </c>
      <c r="K32" s="25" t="s">
        <v>14</v>
      </c>
      <c r="L32" s="25" t="s">
        <v>14</v>
      </c>
      <c r="M32" s="25" t="s">
        <v>14</v>
      </c>
      <c r="N32" s="25" t="s">
        <v>14</v>
      </c>
      <c r="O32" s="25" t="s">
        <v>14</v>
      </c>
      <c r="P32" s="25" t="s">
        <v>14</v>
      </c>
      <c r="Q32" s="25" t="s">
        <v>14</v>
      </c>
    </row>
    <row r="33" spans="1:17" ht="13.5" customHeight="1" thickTop="1">
      <c r="A33" s="53" t="s">
        <v>35</v>
      </c>
      <c r="B33" s="20" t="s">
        <v>15</v>
      </c>
      <c r="C33" s="32">
        <v>12</v>
      </c>
      <c r="D33" s="32">
        <v>14</v>
      </c>
      <c r="E33" s="32">
        <v>4</v>
      </c>
      <c r="F33" s="32">
        <v>8</v>
      </c>
      <c r="G33" s="32">
        <v>0</v>
      </c>
      <c r="H33" s="32">
        <v>0</v>
      </c>
      <c r="I33" s="32">
        <v>0</v>
      </c>
      <c r="J33" s="32">
        <v>0</v>
      </c>
      <c r="K33" s="32">
        <v>14</v>
      </c>
      <c r="L33" s="32">
        <v>20</v>
      </c>
      <c r="M33" s="32">
        <v>26</v>
      </c>
      <c r="N33" s="32">
        <v>24</v>
      </c>
      <c r="O33" s="32">
        <v>10</v>
      </c>
      <c r="P33" s="32">
        <v>8</v>
      </c>
      <c r="Q33" s="32">
        <v>8</v>
      </c>
    </row>
    <row r="34" spans="1:17" ht="13.5" customHeight="1">
      <c r="A34" s="54"/>
      <c r="B34" s="13" t="s">
        <v>4</v>
      </c>
      <c r="C34" s="33">
        <f>C33*15%</f>
        <v>1.7999999999999998</v>
      </c>
      <c r="D34" s="33">
        <f>D33*15%</f>
        <v>2.1</v>
      </c>
      <c r="E34" s="33">
        <f>E33*10%</f>
        <v>0.4</v>
      </c>
      <c r="F34" s="33">
        <f>F33*10%</f>
        <v>0.8</v>
      </c>
      <c r="G34" s="33">
        <f aca="true" t="shared" si="15" ref="G34:Q34">G33*10%</f>
        <v>0</v>
      </c>
      <c r="H34" s="33">
        <f t="shared" si="15"/>
        <v>0</v>
      </c>
      <c r="I34" s="33">
        <f t="shared" si="15"/>
        <v>0</v>
      </c>
      <c r="J34" s="33">
        <f t="shared" si="15"/>
        <v>0</v>
      </c>
      <c r="K34" s="33">
        <f t="shared" si="15"/>
        <v>1.4000000000000001</v>
      </c>
      <c r="L34" s="33">
        <f t="shared" si="15"/>
        <v>2</v>
      </c>
      <c r="M34" s="33">
        <f t="shared" si="15"/>
        <v>2.6</v>
      </c>
      <c r="N34" s="33">
        <f t="shared" si="15"/>
        <v>2.4000000000000004</v>
      </c>
      <c r="O34" s="33">
        <f t="shared" si="15"/>
        <v>1</v>
      </c>
      <c r="P34" s="33">
        <f t="shared" si="15"/>
        <v>0.8</v>
      </c>
      <c r="Q34" s="33">
        <f t="shared" si="15"/>
        <v>0.8</v>
      </c>
    </row>
    <row r="35" spans="1:17" ht="13.5" customHeight="1">
      <c r="A35" s="54"/>
      <c r="B35" s="12" t="s">
        <v>1</v>
      </c>
      <c r="C35" s="34">
        <f aca="true" t="shared" si="16" ref="C35:Q35">C34*1209.48</f>
        <v>2177.064</v>
      </c>
      <c r="D35" s="34">
        <f t="shared" si="16"/>
        <v>2539.9080000000004</v>
      </c>
      <c r="E35" s="34">
        <f t="shared" si="16"/>
        <v>483.79200000000003</v>
      </c>
      <c r="F35" s="34">
        <f t="shared" si="16"/>
        <v>967.5840000000001</v>
      </c>
      <c r="G35" s="34">
        <f t="shared" si="16"/>
        <v>0</v>
      </c>
      <c r="H35" s="34">
        <f t="shared" si="16"/>
        <v>0</v>
      </c>
      <c r="I35" s="34">
        <f t="shared" si="16"/>
        <v>0</v>
      </c>
      <c r="J35" s="34">
        <f t="shared" si="16"/>
        <v>0</v>
      </c>
      <c r="K35" s="34">
        <f t="shared" si="16"/>
        <v>1693.2720000000002</v>
      </c>
      <c r="L35" s="34">
        <f t="shared" si="16"/>
        <v>2418.96</v>
      </c>
      <c r="M35" s="34">
        <f t="shared" si="16"/>
        <v>3144.648</v>
      </c>
      <c r="N35" s="34">
        <f t="shared" si="16"/>
        <v>2902.7520000000004</v>
      </c>
      <c r="O35" s="34">
        <f t="shared" si="16"/>
        <v>1209.48</v>
      </c>
      <c r="P35" s="34">
        <f t="shared" si="16"/>
        <v>967.5840000000001</v>
      </c>
      <c r="Q35" s="34">
        <f t="shared" si="16"/>
        <v>967.5840000000001</v>
      </c>
    </row>
    <row r="36" spans="1:17" ht="13.5" customHeight="1">
      <c r="A36" s="54"/>
      <c r="B36" s="12" t="s">
        <v>2</v>
      </c>
      <c r="C36" s="35">
        <f aca="true" t="shared" si="17" ref="C36:Q36">C35/C10</f>
        <v>3.665090909090909</v>
      </c>
      <c r="D36" s="35">
        <f t="shared" si="17"/>
        <v>2.8467921990585072</v>
      </c>
      <c r="E36" s="35">
        <f t="shared" si="17"/>
        <v>3.286630434782609</v>
      </c>
      <c r="F36" s="35">
        <f t="shared" si="17"/>
        <v>6.696083044982699</v>
      </c>
      <c r="G36" s="35">
        <f t="shared" si="17"/>
        <v>0</v>
      </c>
      <c r="H36" s="35">
        <f t="shared" si="17"/>
        <v>0</v>
      </c>
      <c r="I36" s="35">
        <f t="shared" si="17"/>
        <v>0</v>
      </c>
      <c r="J36" s="35">
        <f t="shared" si="17"/>
        <v>0</v>
      </c>
      <c r="K36" s="35">
        <f t="shared" si="17"/>
        <v>5.0126465364120785</v>
      </c>
      <c r="L36" s="35">
        <f t="shared" si="17"/>
        <v>5.616345484095659</v>
      </c>
      <c r="M36" s="35">
        <f t="shared" si="17"/>
        <v>6.0555517042172164</v>
      </c>
      <c r="N36" s="35">
        <f t="shared" si="17"/>
        <v>4.929945652173914</v>
      </c>
      <c r="O36" s="35">
        <f t="shared" si="17"/>
        <v>3.6953253895508706</v>
      </c>
      <c r="P36" s="35">
        <f t="shared" si="17"/>
        <v>6.842885431400283</v>
      </c>
      <c r="Q36" s="35">
        <f t="shared" si="17"/>
        <v>6.911314285714286</v>
      </c>
    </row>
    <row r="37" spans="1:17" ht="13.5" customHeight="1" thickBot="1">
      <c r="A37" s="55"/>
      <c r="B37" s="18" t="s">
        <v>0</v>
      </c>
      <c r="C37" s="25" t="s">
        <v>14</v>
      </c>
      <c r="D37" s="25" t="s">
        <v>14</v>
      </c>
      <c r="E37" s="25" t="s">
        <v>14</v>
      </c>
      <c r="F37" s="25" t="s">
        <v>14</v>
      </c>
      <c r="G37" s="25" t="s">
        <v>14</v>
      </c>
      <c r="H37" s="25" t="s">
        <v>14</v>
      </c>
      <c r="I37" s="25" t="s">
        <v>14</v>
      </c>
      <c r="J37" s="25" t="s">
        <v>14</v>
      </c>
      <c r="K37" s="25" t="s">
        <v>14</v>
      </c>
      <c r="L37" s="25" t="s">
        <v>14</v>
      </c>
      <c r="M37" s="25" t="s">
        <v>14</v>
      </c>
      <c r="N37" s="25" t="s">
        <v>14</v>
      </c>
      <c r="O37" s="25" t="s">
        <v>14</v>
      </c>
      <c r="P37" s="25" t="s">
        <v>14</v>
      </c>
      <c r="Q37" s="25" t="s">
        <v>14</v>
      </c>
    </row>
    <row r="38" spans="1:18" s="1" customFormat="1" ht="13.5" customHeight="1" thickTop="1">
      <c r="A38" s="56" t="s">
        <v>12</v>
      </c>
      <c r="B38" s="56"/>
      <c r="C38" s="36">
        <f>C13+C17+C22+C26+C30+C35</f>
        <v>32903.467524</v>
      </c>
      <c r="D38" s="36">
        <f aca="true" t="shared" si="18" ref="D38:Q38">D13+D17+D22+D26+D30+D35</f>
        <v>47772.530101200005</v>
      </c>
      <c r="E38" s="36">
        <f t="shared" si="18"/>
        <v>7728.6953312000005</v>
      </c>
      <c r="F38" s="36">
        <f t="shared" si="18"/>
        <v>8219.614012</v>
      </c>
      <c r="G38" s="36">
        <f t="shared" si="18"/>
        <v>5280.314985</v>
      </c>
      <c r="H38" s="36">
        <f t="shared" si="18"/>
        <v>5341.578495000002</v>
      </c>
      <c r="I38" s="36">
        <f t="shared" si="18"/>
        <v>5505.772890000001</v>
      </c>
      <c r="J38" s="36">
        <f t="shared" si="18"/>
        <v>5628.134789999999</v>
      </c>
      <c r="K38" s="36">
        <f t="shared" si="18"/>
        <v>19880.0974788</v>
      </c>
      <c r="L38" s="36">
        <f t="shared" si="18"/>
        <v>25587.2699222</v>
      </c>
      <c r="M38" s="36">
        <f t="shared" si="18"/>
        <v>30908.044777799998</v>
      </c>
      <c r="N38" s="36">
        <f t="shared" si="18"/>
        <v>33529.3833248</v>
      </c>
      <c r="O38" s="36">
        <f t="shared" si="18"/>
        <v>18392.734345800003</v>
      </c>
      <c r="P38" s="36">
        <f t="shared" si="18"/>
        <v>8296.559480400001</v>
      </c>
      <c r="Q38" s="36">
        <f t="shared" si="18"/>
        <v>8457.84644</v>
      </c>
      <c r="R38" s="47">
        <f>SUM(C38:Q38)</f>
        <v>263432.04389820003</v>
      </c>
    </row>
    <row r="39" spans="3:17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3:17" s="1" customFormat="1" ht="13.5" customHeight="1">
      <c r="C40" s="38">
        <f>C38/C10/12</f>
        <v>4.616086914141414</v>
      </c>
      <c r="D40" s="38">
        <f aca="true" t="shared" si="19" ref="D40:Q40">D38/D10/12</f>
        <v>4.462053547522977</v>
      </c>
      <c r="E40" s="38">
        <f t="shared" si="19"/>
        <v>4.375393643115943</v>
      </c>
      <c r="F40" s="38">
        <f t="shared" si="19"/>
        <v>4.740261829296425</v>
      </c>
      <c r="G40" s="38">
        <f t="shared" si="19"/>
        <v>4.3267084439528025</v>
      </c>
      <c r="H40" s="38">
        <f t="shared" si="19"/>
        <v>4.28423042589028</v>
      </c>
      <c r="I40" s="38">
        <f t="shared" si="19"/>
        <v>4.336620108695653</v>
      </c>
      <c r="J40" s="38">
        <f t="shared" si="19"/>
        <v>4.51841264450867</v>
      </c>
      <c r="K40" s="38">
        <f t="shared" si="19"/>
        <v>4.904306660449969</v>
      </c>
      <c r="L40" s="38">
        <f t="shared" si="19"/>
        <v>4.950713938975312</v>
      </c>
      <c r="M40" s="38">
        <f t="shared" si="19"/>
        <v>4.959889077893318</v>
      </c>
      <c r="N40" s="38">
        <f t="shared" si="19"/>
        <v>4.7454403482789855</v>
      </c>
      <c r="O40" s="38">
        <f t="shared" si="19"/>
        <v>4.682944888939811</v>
      </c>
      <c r="P40" s="38">
        <f t="shared" si="19"/>
        <v>4.889532932814711</v>
      </c>
      <c r="Q40" s="38">
        <f t="shared" si="19"/>
        <v>5.034432404761904</v>
      </c>
    </row>
    <row r="42" spans="10:19" ht="15.75">
      <c r="J42" s="2"/>
      <c r="K42" s="52"/>
      <c r="L42" s="52"/>
      <c r="M42" s="52"/>
      <c r="N42" s="52"/>
      <c r="O42" s="52"/>
      <c r="P42" s="52"/>
      <c r="Q42" s="52"/>
      <c r="R42" s="52"/>
      <c r="S42" s="52"/>
    </row>
    <row r="43" spans="10:19" ht="15.75">
      <c r="J43" s="2"/>
      <c r="K43" s="52"/>
      <c r="L43" s="52"/>
      <c r="M43" s="52"/>
      <c r="N43" s="52"/>
      <c r="O43" s="52"/>
      <c r="P43" s="52"/>
      <c r="Q43" s="52"/>
      <c r="R43" s="52"/>
      <c r="S43" s="52"/>
    </row>
    <row r="44" spans="10:19" ht="12.75"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0:19" ht="15.75">
      <c r="J45" s="66"/>
      <c r="K45" s="62"/>
      <c r="L45" s="62"/>
      <c r="M45" s="62"/>
      <c r="N45" s="62"/>
      <c r="O45" s="62"/>
      <c r="P45" s="62"/>
      <c r="Q45" s="62"/>
      <c r="R45" s="62"/>
      <c r="S45" s="62"/>
    </row>
    <row r="46" spans="10:19" ht="15.75">
      <c r="J46" s="61"/>
      <c r="K46" s="62"/>
      <c r="L46" s="62"/>
      <c r="M46" s="62"/>
      <c r="N46" s="62"/>
      <c r="O46" s="62"/>
      <c r="P46" s="62"/>
      <c r="Q46" s="62"/>
      <c r="R46" s="62"/>
      <c r="S46" s="62"/>
    </row>
  </sheetData>
  <sheetProtection/>
  <mergeCells count="15">
    <mergeCell ref="A12:A15"/>
    <mergeCell ref="J45:S45"/>
    <mergeCell ref="A16:A19"/>
    <mergeCell ref="A20:A24"/>
    <mergeCell ref="A25:A28"/>
    <mergeCell ref="A33:A37"/>
    <mergeCell ref="A38:B38"/>
    <mergeCell ref="A29:A32"/>
    <mergeCell ref="L3:N3"/>
    <mergeCell ref="L2:N2"/>
    <mergeCell ref="J46:S46"/>
    <mergeCell ref="A5:B5"/>
    <mergeCell ref="A7:A8"/>
    <mergeCell ref="B7:B8"/>
    <mergeCell ref="A6:E6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2015-10-13T13:34:59Z</cp:lastPrinted>
  <dcterms:created xsi:type="dcterms:W3CDTF">2007-12-13T08:11:03Z</dcterms:created>
  <dcterms:modified xsi:type="dcterms:W3CDTF">2017-05-05T10:04:57Z</dcterms:modified>
  <cp:category/>
  <cp:version/>
  <cp:contentType/>
  <cp:contentStatus/>
</cp:coreProperties>
</file>